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15480" windowHeight="11640" activeTab="0"/>
  </bookViews>
  <sheets>
    <sheet name="1996 - 200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<sst xmlns="http://schemas.openxmlformats.org/spreadsheetml/2006/main" count="18" uniqueCount="18">
  <si>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JOURNALIST/REPORTER LV1</t>
  </si>
  <si>
    <t>JOURNALIST/REPORTER LV2</t>
  </si>
  <si>
    <t>JOURNALIST/REPORTER LV3</t>
  </si>
  <si>
    <t>JOURNALIST/REPORTER LV4</t>
  </si>
  <si>
    <t>JOURNALIST/REPORTER LV5-</t>
  </si>
  <si>
    <t>JOURNALIST CADET/TRAINEES</t>
  </si>
  <si>
    <t>TOTAL FTE</t>
  </si>
  <si>
    <t>PROGRAM MAKER (EDITORIAL) SCHED B BAND1</t>
  </si>
  <si>
    <t>PROGRAM MAKER (EDITORIAL) SCHED B BAND2</t>
  </si>
  <si>
    <t>PROGRAM MAKER (EDITORIAL) SCHED B BAND3</t>
  </si>
  <si>
    <t>PROGRAM MAKER (EDITORIAL) SCHED B BAND4</t>
  </si>
  <si>
    <t>PROGRAM MAKER (EDITORIAL) SCHED B BAND5</t>
  </si>
  <si>
    <t>PROGRAM MAKER (EDITORIAL) SCHED B BAND6</t>
  </si>
  <si>
    <t>PROGRAM MAKER (EDITORIAL) SCHED B BAND7</t>
  </si>
  <si>
    <t>PROGRAM MAKER (EDITORIAL) SCHED B BAND8</t>
  </si>
  <si>
    <t>PROGRAM MAKER (EDITORIAL) SCHED B BAND9</t>
  </si>
  <si>
    <t>JOURNALISTS AND REPORTERS,  FULL TIME EQUIVALENT</t>
  </si>
  <si>
    <t>The above statistics are based on the staff strength report at the end of each financial year and include all employees with the Journalist/Reporter Classification not just in News but in all areas of the ABC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</si>
</sst>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23"/>
      </right>
      <top style="thin">
        <color indexed="22"/>
      </top>
      <bottom style="thin">
        <color indexed="22"/>
      </bottom>
    </border>
    <border>
      <left style="thick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ck">
        <color indexed="23"/>
      </left>
      <right>
        <color indexed="63"/>
      </right>
      <top style="thin">
        <color indexed="22"/>
      </top>
      <bottom style="thick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ck">
        <color indexed="2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ck">
        <color indexed="23"/>
      </right>
      <top>
        <color indexed="63"/>
      </top>
      <bottom style="thin">
        <color indexed="22"/>
      </bottom>
    </border>
    <border>
      <left style="thick">
        <color indexed="23"/>
      </left>
      <right style="thin">
        <color indexed="22"/>
      </right>
      <top style="thick">
        <color indexed="23"/>
      </top>
      <bottom style="thick">
        <color indexed="23"/>
      </bottom>
    </border>
    <border>
      <left style="thin">
        <color indexed="22"/>
      </left>
      <right style="thin">
        <color indexed="22"/>
      </right>
      <top style="thick">
        <color indexed="23"/>
      </top>
      <bottom style="thick">
        <color indexed="23"/>
      </bottom>
    </border>
    <border>
      <left style="thin">
        <color indexed="22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B3" sqref="B3:M3"/>
    </sheetView>
  </sheetViews>
  <sheetFormatPr defaultColWidth="9.140625" defaultRowHeight="12.75"/>
  <cols>
    <col min="1" max="1" width="44.7109375" style="0" customWidth="1"/>
    <col min="2" max="13" width="7.7109375" style="0" customWidth="1"/>
  </cols>
  <sheetData>
    <row r="2" ht="13.5" thickBot="1"/>
    <row r="3" spans="1:13" ht="17.25" thickBot="1" thickTop="1">
      <c r="A3" s="16"/>
      <c r="B3" s="18" t="s">
        <v>16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ht="14.25" thickBot="1" thickTop="1">
      <c r="A4" s="4"/>
      <c r="B4" s="10">
        <v>1996</v>
      </c>
      <c r="C4" s="11">
        <v>1997</v>
      </c>
      <c r="D4" s="11">
        <v>1998</v>
      </c>
      <c r="E4" s="11">
        <v>1999</v>
      </c>
      <c r="F4" s="11">
        <v>2000</v>
      </c>
      <c r="G4" s="11">
        <v>2001</v>
      </c>
      <c r="H4" s="11">
        <v>2002</v>
      </c>
      <c r="I4" s="11">
        <v>2003</v>
      </c>
      <c r="J4" s="11">
        <v>2004</v>
      </c>
      <c r="K4" s="11">
        <v>2005</v>
      </c>
      <c r="L4" s="11">
        <v>2006</v>
      </c>
      <c r="M4" s="12">
        <v>2007</v>
      </c>
    </row>
    <row r="5" spans="1:13" ht="13.5" thickTop="1">
      <c r="A5" s="1" t="s">
        <v>0</v>
      </c>
      <c r="B5" s="8">
        <f>48.63+76.78</f>
        <v>125.41</v>
      </c>
      <c r="C5" s="8">
        <f>49.11+83</f>
        <v>132.11</v>
      </c>
      <c r="D5" s="8">
        <f>61.2+92.33</f>
        <v>153.53</v>
      </c>
      <c r="E5" s="8">
        <f>56.86+110.43</f>
        <v>167.29000000000002</v>
      </c>
      <c r="F5" s="8">
        <f>50.61+109.43</f>
        <v>160.04000000000002</v>
      </c>
      <c r="G5" s="8"/>
      <c r="H5" s="8"/>
      <c r="I5" s="8"/>
      <c r="J5" s="8"/>
      <c r="K5" s="8"/>
      <c r="L5" s="8"/>
      <c r="M5" s="9"/>
    </row>
    <row r="6" spans="1:13" ht="12.75">
      <c r="A6" s="1" t="s">
        <v>1</v>
      </c>
      <c r="B6" s="2">
        <f>71.75+71.83</f>
        <v>143.57999999999998</v>
      </c>
      <c r="C6" s="2">
        <f>58+62.08</f>
        <v>120.08</v>
      </c>
      <c r="D6" s="2">
        <f>64.18+56.73</f>
        <v>120.91</v>
      </c>
      <c r="E6" s="2">
        <f>56.21+63.44</f>
        <v>119.65</v>
      </c>
      <c r="F6" s="2">
        <f>54.48+68.43</f>
        <v>122.91</v>
      </c>
      <c r="G6" s="2"/>
      <c r="H6" s="2"/>
      <c r="I6" s="2"/>
      <c r="J6" s="2"/>
      <c r="K6" s="2"/>
      <c r="L6" s="2"/>
      <c r="M6" s="3"/>
    </row>
    <row r="7" spans="1:13" ht="12.75">
      <c r="A7" s="1" t="s">
        <v>2</v>
      </c>
      <c r="B7" s="2">
        <f>75.84+62.24</f>
        <v>138.08</v>
      </c>
      <c r="C7" s="2">
        <f>78.5+60.98</f>
        <v>139.48</v>
      </c>
      <c r="D7" s="2">
        <f>68.5+56.08</f>
        <v>124.58</v>
      </c>
      <c r="E7" s="2">
        <f>76.5+63.88</f>
        <v>140.38</v>
      </c>
      <c r="F7" s="2">
        <f>76.39+61.54</f>
        <v>137.93</v>
      </c>
      <c r="G7" s="2"/>
      <c r="H7" s="2"/>
      <c r="I7" s="2"/>
      <c r="J7" s="2"/>
      <c r="K7" s="2"/>
      <c r="L7" s="2"/>
      <c r="M7" s="3"/>
    </row>
    <row r="8" spans="1:13" ht="12.75">
      <c r="A8" s="1" t="s">
        <v>3</v>
      </c>
      <c r="B8" s="2">
        <f>114+61.39</f>
        <v>175.39</v>
      </c>
      <c r="C8" s="2">
        <f>95.5+67.04</f>
        <v>162.54000000000002</v>
      </c>
      <c r="D8" s="2">
        <f>105.64+72.83</f>
        <v>178.47</v>
      </c>
      <c r="E8" s="2">
        <f>105.5+69.45</f>
        <v>174.95</v>
      </c>
      <c r="F8" s="2">
        <f>106.49+83.58</f>
        <v>190.07</v>
      </c>
      <c r="G8" s="2"/>
      <c r="H8" s="2"/>
      <c r="I8" s="2"/>
      <c r="J8" s="2"/>
      <c r="K8" s="2"/>
      <c r="L8" s="2"/>
      <c r="M8" s="3"/>
    </row>
    <row r="9" spans="1:13" ht="12.75">
      <c r="A9" s="1" t="s">
        <v>4</v>
      </c>
      <c r="B9" s="2">
        <f>72+36</f>
        <v>108</v>
      </c>
      <c r="C9" s="2">
        <f>79.24+33.4</f>
        <v>112.63999999999999</v>
      </c>
      <c r="D9" s="2">
        <f>81+38.2</f>
        <v>119.2</v>
      </c>
      <c r="E9" s="2">
        <f>86.2+41.54</f>
        <v>127.74000000000001</v>
      </c>
      <c r="F9" s="2">
        <f>91.8+44.84</f>
        <v>136.64</v>
      </c>
      <c r="G9" s="2"/>
      <c r="H9" s="2"/>
      <c r="I9" s="2"/>
      <c r="J9" s="2"/>
      <c r="K9" s="2"/>
      <c r="L9" s="2"/>
      <c r="M9" s="3"/>
    </row>
    <row r="10" spans="1:13" ht="12.75">
      <c r="A10" s="1" t="s">
        <v>5</v>
      </c>
      <c r="B10" s="2">
        <f>5+14</f>
        <v>19</v>
      </c>
      <c r="C10" s="2">
        <f>8+13</f>
        <v>21</v>
      </c>
      <c r="D10" s="2">
        <f>4+17.96</f>
        <v>21.96</v>
      </c>
      <c r="E10" s="2">
        <f>4.49+8.25</f>
        <v>12.74</v>
      </c>
      <c r="F10" s="2">
        <f>3.06+5.11</f>
        <v>8.17</v>
      </c>
      <c r="G10" s="2"/>
      <c r="H10" s="2"/>
      <c r="I10" s="2"/>
      <c r="J10" s="2"/>
      <c r="K10" s="2"/>
      <c r="L10" s="2"/>
      <c r="M10" s="3"/>
    </row>
    <row r="11" spans="1:13" ht="12.7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3" ht="12.75">
      <c r="A12" s="1" t="s">
        <v>7</v>
      </c>
      <c r="B12" s="2"/>
      <c r="C12" s="2"/>
      <c r="D12" s="2"/>
      <c r="E12" s="2"/>
      <c r="F12" s="2"/>
      <c r="G12" s="2">
        <v>2.78</v>
      </c>
      <c r="H12" s="2">
        <v>1.219298245614035</v>
      </c>
      <c r="I12" s="2"/>
      <c r="J12" s="2">
        <v>0.10525</v>
      </c>
      <c r="K12" s="2"/>
      <c r="L12" s="2">
        <v>1.0592</v>
      </c>
      <c r="M12" s="3"/>
    </row>
    <row r="13" spans="1:13" ht="12.75">
      <c r="A13" s="1" t="s">
        <v>8</v>
      </c>
      <c r="B13" s="2"/>
      <c r="C13" s="2"/>
      <c r="D13" s="2"/>
      <c r="E13" s="2"/>
      <c r="F13" s="2"/>
      <c r="G13" s="2">
        <v>32.78</v>
      </c>
      <c r="H13" s="2">
        <v>36.366498748391045</v>
      </c>
      <c r="I13" s="2">
        <v>60.29145017322384</v>
      </c>
      <c r="J13" s="2">
        <v>46.4156</v>
      </c>
      <c r="K13" s="2">
        <v>60.13245</v>
      </c>
      <c r="L13" s="2">
        <v>61.576644736842105</v>
      </c>
      <c r="M13" s="3">
        <v>51.30142631578948</v>
      </c>
    </row>
    <row r="14" spans="1:13" ht="12.75">
      <c r="A14" s="1" t="s">
        <v>9</v>
      </c>
      <c r="B14" s="2"/>
      <c r="C14" s="2"/>
      <c r="D14" s="2"/>
      <c r="E14" s="2"/>
      <c r="F14" s="2"/>
      <c r="G14" s="2">
        <v>53.02</v>
      </c>
      <c r="H14" s="2">
        <v>47.52982456140351</v>
      </c>
      <c r="I14" s="2">
        <v>37.62686380549961</v>
      </c>
      <c r="J14" s="2">
        <v>44.70005</v>
      </c>
      <c r="K14" s="2">
        <v>60.6006</v>
      </c>
      <c r="L14" s="2">
        <v>70.79364210526316</v>
      </c>
      <c r="M14" s="3">
        <v>74.7031</v>
      </c>
    </row>
    <row r="15" spans="1:13" ht="12.75">
      <c r="A15" s="1" t="s">
        <v>10</v>
      </c>
      <c r="B15" s="2"/>
      <c r="C15" s="2"/>
      <c r="D15" s="2"/>
      <c r="E15" s="2"/>
      <c r="F15" s="2"/>
      <c r="G15" s="2">
        <v>75.56</v>
      </c>
      <c r="H15" s="2">
        <v>92.52105490723159</v>
      </c>
      <c r="I15" s="2">
        <v>81.51117624271865</v>
      </c>
      <c r="J15" s="2">
        <v>84.47928157894737</v>
      </c>
      <c r="K15" s="2">
        <v>79.70386578947367</v>
      </c>
      <c r="L15" s="2">
        <v>85.25428947368421</v>
      </c>
      <c r="M15" s="3">
        <v>106.18227368421051</v>
      </c>
    </row>
    <row r="16" spans="1:13" ht="12.75">
      <c r="A16" s="1" t="s">
        <v>11</v>
      </c>
      <c r="B16" s="2"/>
      <c r="C16" s="2"/>
      <c r="D16" s="2"/>
      <c r="E16" s="2"/>
      <c r="F16" s="2"/>
      <c r="G16" s="2">
        <v>129.36</v>
      </c>
      <c r="H16" s="2">
        <v>142.68176140350877</v>
      </c>
      <c r="I16" s="2">
        <v>122.62338630644206</v>
      </c>
      <c r="J16" s="2">
        <v>112.0766</v>
      </c>
      <c r="K16" s="2">
        <v>122.11958421052631</v>
      </c>
      <c r="L16" s="2">
        <v>122.62951578947369</v>
      </c>
      <c r="M16" s="3">
        <v>116.7984894736842</v>
      </c>
    </row>
    <row r="17" spans="1:13" ht="12.75">
      <c r="A17" s="1" t="s">
        <v>12</v>
      </c>
      <c r="B17" s="2"/>
      <c r="C17" s="2"/>
      <c r="D17" s="2"/>
      <c r="E17" s="2"/>
      <c r="F17" s="2"/>
      <c r="G17" s="2">
        <v>136.89</v>
      </c>
      <c r="H17" s="2">
        <v>155.15385964912278</v>
      </c>
      <c r="I17" s="2">
        <v>157.18185</v>
      </c>
      <c r="J17" s="2">
        <v>154.81545</v>
      </c>
      <c r="K17" s="2">
        <v>147.84610526315788</v>
      </c>
      <c r="L17" s="2">
        <v>143.48428684210526</v>
      </c>
      <c r="M17" s="3">
        <v>153.5731342105263</v>
      </c>
    </row>
    <row r="18" spans="1:13" ht="12.75">
      <c r="A18" s="1" t="s">
        <v>13</v>
      </c>
      <c r="B18" s="2"/>
      <c r="C18" s="2"/>
      <c r="D18" s="2"/>
      <c r="E18" s="2"/>
      <c r="F18" s="2"/>
      <c r="G18" s="2">
        <v>195.96</v>
      </c>
      <c r="H18" s="2">
        <v>188.99736842105264</v>
      </c>
      <c r="I18" s="2">
        <v>195.30185000000003</v>
      </c>
      <c r="J18" s="2">
        <v>200.12315</v>
      </c>
      <c r="K18" s="2">
        <v>199.9923078947368</v>
      </c>
      <c r="L18" s="2">
        <v>208.19910921052636</v>
      </c>
      <c r="M18" s="3">
        <v>200.9726486842105</v>
      </c>
    </row>
    <row r="19" spans="1:13" ht="12.75">
      <c r="A19" s="1" t="s">
        <v>14</v>
      </c>
      <c r="B19" s="2"/>
      <c r="C19" s="2"/>
      <c r="D19" s="2"/>
      <c r="E19" s="2"/>
      <c r="F19" s="2"/>
      <c r="G19" s="2">
        <v>76.65</v>
      </c>
      <c r="H19" s="2">
        <v>81.4895105263158</v>
      </c>
      <c r="I19" s="2">
        <v>83.89410000000001</v>
      </c>
      <c r="J19" s="2">
        <v>75.3313</v>
      </c>
      <c r="K19" s="2">
        <v>79.04718684210526</v>
      </c>
      <c r="L19" s="2">
        <v>93.00128684210526</v>
      </c>
      <c r="M19" s="3">
        <v>100.64734999999999</v>
      </c>
    </row>
    <row r="20" spans="1:13" ht="12.75">
      <c r="A20" s="1" t="s">
        <v>15</v>
      </c>
      <c r="B20" s="2"/>
      <c r="C20" s="2"/>
      <c r="D20" s="2"/>
      <c r="E20" s="2"/>
      <c r="F20" s="2"/>
      <c r="G20" s="2">
        <v>54.6</v>
      </c>
      <c r="H20" s="2">
        <v>64.10350877192982</v>
      </c>
      <c r="I20" s="2">
        <v>67.9316</v>
      </c>
      <c r="J20" s="2">
        <v>67.44219999999999</v>
      </c>
      <c r="K20" s="2">
        <v>64.12631578947368</v>
      </c>
      <c r="L20" s="2">
        <v>61.7921</v>
      </c>
      <c r="M20" s="3">
        <v>60.375</v>
      </c>
    </row>
    <row r="21" spans="1:13" ht="13.5" thickBot="1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</row>
    <row r="22" spans="1:13" ht="14.25" thickBot="1" thickTop="1">
      <c r="A22" s="5" t="s">
        <v>6</v>
      </c>
      <c r="B22" s="13">
        <f aca="true" t="shared" si="0" ref="B22:M22">SUM(B5:B20)</f>
        <v>709.46</v>
      </c>
      <c r="C22" s="14">
        <f t="shared" si="0"/>
        <v>687.85</v>
      </c>
      <c r="D22" s="14">
        <f t="shared" si="0"/>
        <v>718.6500000000001</v>
      </c>
      <c r="E22" s="14">
        <f t="shared" si="0"/>
        <v>742.75</v>
      </c>
      <c r="F22" s="14">
        <f t="shared" si="0"/>
        <v>755.76</v>
      </c>
      <c r="G22" s="14">
        <f t="shared" si="0"/>
        <v>757.6</v>
      </c>
      <c r="H22" s="14">
        <f t="shared" si="0"/>
        <v>810.06268523457</v>
      </c>
      <c r="I22" s="14">
        <f t="shared" si="0"/>
        <v>806.3622765278842</v>
      </c>
      <c r="J22" s="14">
        <f t="shared" si="0"/>
        <v>785.4888815789473</v>
      </c>
      <c r="K22" s="14">
        <f t="shared" si="0"/>
        <v>813.5684157894735</v>
      </c>
      <c r="L22" s="14">
        <f t="shared" si="0"/>
        <v>847.790075</v>
      </c>
      <c r="M22" s="15">
        <f t="shared" si="0"/>
        <v>864.5534223684209</v>
      </c>
    </row>
    <row r="23" ht="13.5" thickTop="1"/>
    <row r="24" spans="1:13" ht="12.75">
      <c r="A24" s="17" t="s">
        <v>17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</sheetData>
  <mergeCells count="2">
    <mergeCell ref="B3:M3"/>
    <mergeCell ref="A24:M25"/>
  </mergeCells>
  <printOptions/>
  <pageMargins left="0.25" right="0.33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Broadcasting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Questions on notice - Communications, Information Technology and the Arts portfolioCommunications, Information Technology and the Arts portfolio</dc:title>
  <dc:subject>Budget Estimates 2007-2008 - May 2007</dc:subject>
  <dc:creator/>
  <cp:keywords/>
  <dc:description/>
  <cp:lastModifiedBy>FLevey</cp:lastModifiedBy>
  <cp:lastPrinted>2007-07-31T05:43:30Z</cp:lastPrinted>
  <dcterms:created xsi:type="dcterms:W3CDTF">2003-11-12T00:06:28Z</dcterms:created>
  <dcterms:modified xsi:type="dcterms:W3CDTF">2007-07-31T05:44:30Z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