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<sst xmlns="http://schemas.openxmlformats.org/spreadsheetml/2006/main" count="45" uniqueCount="23">
  <si>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Artbank</t>
  </si>
  <si>
    <t>Questacon</t>
  </si>
  <si>
    <t>ScreenSound</t>
  </si>
  <si>
    <t>(i) Staffing Numbers by Gender</t>
  </si>
  <si>
    <t>Female</t>
  </si>
  <si>
    <t>Actual</t>
  </si>
  <si>
    <t>FTE</t>
  </si>
  <si>
    <t>(ii) Females under 45 years old</t>
  </si>
  <si>
    <t>MATERNITY LEAVE ANALYSIS - DEPARTMENT OF COMMUNICATIONS, INFORMATION TECHNOLOGY AND THE ARTS</t>
  </si>
  <si>
    <t xml:space="preserve">% of Total Staff </t>
  </si>
  <si>
    <t xml:space="preserve">Male </t>
  </si>
  <si>
    <t xml:space="preserve">Actual </t>
  </si>
  <si>
    <t>Staffing numbers relate to records up to and including 28 February 2003.</t>
  </si>
  <si>
    <t>Other Operational Groups:</t>
  </si>
  <si>
    <t>Core Departmental Divisions:</t>
  </si>
  <si>
    <t>Arts &amp; Sport</t>
  </si>
  <si>
    <t>Legal</t>
  </si>
  <si>
    <t>Information and Communications Technology  Industry</t>
  </si>
  <si>
    <t xml:space="preserve">Telecommunications </t>
  </si>
  <si>
    <t>Departmental Organisational Units</t>
  </si>
  <si>
    <t>Broadcasting and Intellectual Property</t>
  </si>
  <si>
    <t>Research Statistics and Technology</t>
  </si>
  <si>
    <t>Corporate and Business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</si>
</sst>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4" xfId="0" applyBorder="1" applyAlignment="1">
      <alignment horizontal="left" wrapText="1" indent="1"/>
    </xf>
    <xf numFmtId="0" fontId="0" fillId="0" borderId="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1" fillId="0" borderId="17" xfId="0" applyFont="1" applyBorder="1" applyAlignment="1">
      <alignment horizontal="center" wrapText="1"/>
    </xf>
    <xf numFmtId="165" fontId="0" fillId="0" borderId="2" xfId="19" applyNumberFormat="1" applyBorder="1" applyAlignment="1">
      <alignment horizontal="center"/>
    </xf>
    <xf numFmtId="165" fontId="0" fillId="0" borderId="5" xfId="19" applyNumberFormat="1" applyBorder="1" applyAlignment="1">
      <alignment horizontal="center"/>
    </xf>
    <xf numFmtId="165" fontId="0" fillId="0" borderId="1" xfId="19" applyNumberFormat="1" applyBorder="1" applyAlignment="1">
      <alignment horizontal="center"/>
    </xf>
    <xf numFmtId="165" fontId="0" fillId="0" borderId="18" xfId="19" applyNumberFormat="1" applyBorder="1" applyAlignment="1">
      <alignment horizontal="center"/>
    </xf>
    <xf numFmtId="10" fontId="0" fillId="0" borderId="0" xfId="19" applyNumberFormat="1" applyAlignment="1">
      <alignment/>
    </xf>
    <xf numFmtId="165" fontId="0" fillId="0" borderId="6" xfId="19" applyNumberFormat="1" applyBorder="1" applyAlignment="1">
      <alignment horizontal="center"/>
    </xf>
    <xf numFmtId="165" fontId="0" fillId="0" borderId="19" xfId="19" applyNumberFormat="1" applyBorder="1" applyAlignment="1">
      <alignment horizontal="center"/>
    </xf>
    <xf numFmtId="10" fontId="0" fillId="0" borderId="20" xfId="19" applyNumberFormat="1" applyBorder="1" applyAlignment="1">
      <alignment horizontal="center"/>
    </xf>
    <xf numFmtId="0" fontId="3" fillId="0" borderId="4" xfId="0" applyFont="1" applyBorder="1" applyAlignment="1">
      <alignment horizontal="left" wrapText="1" indent="1"/>
    </xf>
    <xf numFmtId="2" fontId="1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9" width="9.7109375" style="0" customWidth="1"/>
  </cols>
  <sheetData>
    <row r="1" ht="12.75">
      <c r="A1" s="1" t="s">
        <v>8</v>
      </c>
    </row>
    <row r="3" ht="12.75">
      <c r="A3" s="1" t="s">
        <v>3</v>
      </c>
    </row>
    <row r="4" ht="13.5" thickBot="1">
      <c r="A4" s="1"/>
    </row>
    <row r="5" spans="1:9" ht="12.75">
      <c r="A5" s="8"/>
      <c r="B5" s="38" t="s">
        <v>4</v>
      </c>
      <c r="C5" s="39"/>
      <c r="D5" s="39"/>
      <c r="E5" s="39"/>
      <c r="F5" s="40" t="s">
        <v>10</v>
      </c>
      <c r="G5" s="39"/>
      <c r="H5" s="39"/>
      <c r="I5" s="41"/>
    </row>
    <row r="6" spans="1:12" ht="38.25">
      <c r="A6" s="9" t="s">
        <v>19</v>
      </c>
      <c r="B6" s="5" t="s">
        <v>5</v>
      </c>
      <c r="C6" s="28" t="s">
        <v>9</v>
      </c>
      <c r="D6" s="5" t="s">
        <v>6</v>
      </c>
      <c r="E6" s="12" t="s">
        <v>9</v>
      </c>
      <c r="F6" s="13" t="s">
        <v>11</v>
      </c>
      <c r="G6" s="5" t="s">
        <v>9</v>
      </c>
      <c r="H6" s="5" t="s">
        <v>6</v>
      </c>
      <c r="I6" s="10" t="s">
        <v>9</v>
      </c>
      <c r="J6" s="3"/>
      <c r="K6" s="3"/>
      <c r="L6" s="3"/>
    </row>
    <row r="7" spans="1:9" ht="12.75">
      <c r="A7" s="24" t="s">
        <v>14</v>
      </c>
      <c r="B7" s="6">
        <v>334</v>
      </c>
      <c r="C7" s="29">
        <f aca="true" t="shared" si="0" ref="C7:C14">B7/SUM(B7+F7)</f>
        <v>0.5901060070671378</v>
      </c>
      <c r="D7" s="21">
        <v>320.96</v>
      </c>
      <c r="E7" s="30">
        <f aca="true" t="shared" si="1" ref="E7:E14">D7/SUM(D7+H7)</f>
        <v>0.58233543798534</v>
      </c>
      <c r="F7" s="14">
        <v>232</v>
      </c>
      <c r="G7" s="31">
        <f aca="true" t="shared" si="2" ref="G7:G14">F7/SUM(F7+B7)</f>
        <v>0.4098939929328622</v>
      </c>
      <c r="H7" s="21">
        <v>230.2</v>
      </c>
      <c r="I7" s="30">
        <f aca="true" t="shared" si="3" ref="I7:I14">H7/SUM(H7+D7)</f>
        <v>0.41766456201466</v>
      </c>
    </row>
    <row r="8" spans="1:9" ht="12.75">
      <c r="A8" s="25" t="s">
        <v>15</v>
      </c>
      <c r="B8" s="7">
        <f>132-1</f>
        <v>131</v>
      </c>
      <c r="C8" s="29">
        <f t="shared" si="0"/>
        <v>0.7005347593582888</v>
      </c>
      <c r="D8" s="22">
        <f>124.43</f>
        <v>124.43</v>
      </c>
      <c r="E8" s="29">
        <f t="shared" si="1"/>
        <v>0.6921237067526977</v>
      </c>
      <c r="F8" s="15">
        <v>56</v>
      </c>
      <c r="G8" s="29">
        <f t="shared" si="2"/>
        <v>0.2994652406417112</v>
      </c>
      <c r="H8" s="22">
        <v>55.35</v>
      </c>
      <c r="I8" s="32">
        <f t="shared" si="3"/>
        <v>0.30787629324730226</v>
      </c>
    </row>
    <row r="9" spans="1:9" ht="12.75" customHeight="1">
      <c r="A9" s="25" t="s">
        <v>20</v>
      </c>
      <c r="B9" s="7">
        <v>32</v>
      </c>
      <c r="C9" s="29">
        <f t="shared" si="0"/>
        <v>0.5614035087719298</v>
      </c>
      <c r="D9" s="22">
        <v>30.35</v>
      </c>
      <c r="E9" s="29">
        <f t="shared" si="1"/>
        <v>0.5523202911737943</v>
      </c>
      <c r="F9" s="15">
        <f>26-1</f>
        <v>25</v>
      </c>
      <c r="G9" s="29">
        <f t="shared" si="2"/>
        <v>0.43859649122807015</v>
      </c>
      <c r="H9" s="22">
        <f>24.6</f>
        <v>24.6</v>
      </c>
      <c r="I9" s="32">
        <f t="shared" si="3"/>
        <v>0.44767970882620567</v>
      </c>
    </row>
    <row r="10" spans="1:9" ht="12.75">
      <c r="A10" s="25" t="s">
        <v>17</v>
      </c>
      <c r="B10" s="7">
        <f>14+1+3</f>
        <v>18</v>
      </c>
      <c r="C10" s="29">
        <f t="shared" si="0"/>
        <v>0.4090909090909091</v>
      </c>
      <c r="D10" s="22">
        <f>17.55</f>
        <v>17.55</v>
      </c>
      <c r="E10" s="29">
        <f t="shared" si="1"/>
        <v>0.4029850746268657</v>
      </c>
      <c r="F10" s="15">
        <f>25+1</f>
        <v>26</v>
      </c>
      <c r="G10" s="29">
        <f t="shared" si="2"/>
        <v>0.5909090909090909</v>
      </c>
      <c r="H10" s="22">
        <f>25+1</f>
        <v>26</v>
      </c>
      <c r="I10" s="32">
        <f t="shared" si="3"/>
        <v>0.5970149253731344</v>
      </c>
    </row>
    <row r="11" spans="1:9" ht="12.75">
      <c r="A11" s="25" t="s">
        <v>18</v>
      </c>
      <c r="B11" s="7">
        <f>61+2-3</f>
        <v>60</v>
      </c>
      <c r="C11" s="29">
        <f t="shared" si="0"/>
        <v>0.5309734513274337</v>
      </c>
      <c r="D11" s="22">
        <v>58.47</v>
      </c>
      <c r="E11" s="29">
        <f t="shared" si="1"/>
        <v>0.525478565651119</v>
      </c>
      <c r="F11" s="15">
        <f>54-1</f>
        <v>53</v>
      </c>
      <c r="G11" s="29">
        <f t="shared" si="2"/>
        <v>0.4690265486725664</v>
      </c>
      <c r="H11" s="22">
        <f>53.8-1</f>
        <v>52.8</v>
      </c>
      <c r="I11" s="32">
        <f t="shared" si="3"/>
        <v>0.4745214343488811</v>
      </c>
    </row>
    <row r="12" spans="1:9" ht="12.75" customHeight="1">
      <c r="A12" s="25" t="s">
        <v>21</v>
      </c>
      <c r="B12" s="7">
        <f>12-1</f>
        <v>11</v>
      </c>
      <c r="C12" s="29">
        <f t="shared" si="0"/>
        <v>0.39285714285714285</v>
      </c>
      <c r="D12" s="22">
        <v>10.32</v>
      </c>
      <c r="E12" s="29">
        <f t="shared" si="1"/>
        <v>0.3798306956201693</v>
      </c>
      <c r="F12" s="15">
        <v>17</v>
      </c>
      <c r="G12" s="29">
        <f t="shared" si="2"/>
        <v>0.6071428571428571</v>
      </c>
      <c r="H12" s="22">
        <v>16.85</v>
      </c>
      <c r="I12" s="32">
        <f t="shared" si="3"/>
        <v>0.6201693043798308</v>
      </c>
    </row>
    <row r="13" spans="1:9" ht="12.75" customHeight="1">
      <c r="A13" s="25" t="s">
        <v>22</v>
      </c>
      <c r="B13" s="7">
        <f>69+1+1-1+1</f>
        <v>71</v>
      </c>
      <c r="C13" s="29">
        <f t="shared" si="0"/>
        <v>0.5867768595041323</v>
      </c>
      <c r="D13" s="22">
        <v>69.25</v>
      </c>
      <c r="E13" s="29">
        <f t="shared" si="1"/>
        <v>0.5826672275978124</v>
      </c>
      <c r="F13" s="15">
        <f>50+1-1</f>
        <v>50</v>
      </c>
      <c r="G13" s="29">
        <f t="shared" si="2"/>
        <v>0.4132231404958678</v>
      </c>
      <c r="H13" s="22">
        <f>49.6+1-1</f>
        <v>49.6</v>
      </c>
      <c r="I13" s="32">
        <f t="shared" si="3"/>
        <v>0.4173327724021877</v>
      </c>
    </row>
    <row r="14" spans="1:9" ht="12.75" customHeight="1">
      <c r="A14" s="25" t="s">
        <v>16</v>
      </c>
      <c r="B14" s="7">
        <f>11+1-1</f>
        <v>11</v>
      </c>
      <c r="C14" s="29">
        <f t="shared" si="0"/>
        <v>0.6875</v>
      </c>
      <c r="D14" s="22">
        <f>10.26+1-0.67</f>
        <v>10.59</v>
      </c>
      <c r="E14" s="29">
        <f t="shared" si="1"/>
        <v>0.6792815907633099</v>
      </c>
      <c r="F14" s="15">
        <f>4+1</f>
        <v>5</v>
      </c>
      <c r="G14" s="29">
        <f t="shared" si="2"/>
        <v>0.3125</v>
      </c>
      <c r="H14" s="22">
        <f>4+1</f>
        <v>5</v>
      </c>
      <c r="I14" s="32">
        <f t="shared" si="3"/>
        <v>0.3207184092366902</v>
      </c>
    </row>
    <row r="15" spans="1:9" ht="12.75" customHeight="1">
      <c r="A15" s="37" t="s">
        <v>13</v>
      </c>
      <c r="B15" s="7"/>
      <c r="C15" s="29"/>
      <c r="D15" s="22"/>
      <c r="E15" s="29"/>
      <c r="F15" s="15"/>
      <c r="G15" s="29"/>
      <c r="H15" s="22"/>
      <c r="I15" s="32"/>
    </row>
    <row r="16" spans="1:11" ht="12.75">
      <c r="A16" s="26" t="s">
        <v>0</v>
      </c>
      <c r="B16" s="7">
        <v>8</v>
      </c>
      <c r="C16" s="29">
        <f>B16/SUM(B16+F16)</f>
        <v>0.6153846153846154</v>
      </c>
      <c r="D16" s="22">
        <v>7.4</v>
      </c>
      <c r="E16" s="29">
        <f>D16/SUM(D16+H16)</f>
        <v>0.6166666666666667</v>
      </c>
      <c r="F16" s="15">
        <v>5</v>
      </c>
      <c r="G16" s="29">
        <f>F16/SUM(F16+B16)</f>
        <v>0.38461538461538464</v>
      </c>
      <c r="H16" s="22">
        <v>4.6</v>
      </c>
      <c r="I16" s="32">
        <f>H16/SUM(H16+D16)</f>
        <v>0.3833333333333333</v>
      </c>
      <c r="K16" s="33"/>
    </row>
    <row r="17" spans="1:9" ht="12.75">
      <c r="A17" s="26" t="s">
        <v>1</v>
      </c>
      <c r="B17" s="7">
        <v>115</v>
      </c>
      <c r="C17" s="29">
        <f>B17/SUM(B17+F17)</f>
        <v>0.5693069306930693</v>
      </c>
      <c r="D17" s="22">
        <v>76</v>
      </c>
      <c r="E17" s="29">
        <f>D17/SUM(D17+H17)</f>
        <v>0.5648457822370866</v>
      </c>
      <c r="F17" s="15">
        <v>87</v>
      </c>
      <c r="G17" s="29">
        <f>F17/SUM(F17+B17)</f>
        <v>0.4306930693069307</v>
      </c>
      <c r="H17" s="22">
        <v>58.55</v>
      </c>
      <c r="I17" s="32">
        <f>H17/SUM(H17+D17)</f>
        <v>0.43515421776291335</v>
      </c>
    </row>
    <row r="18" spans="1:9" ht="13.5" thickBot="1">
      <c r="A18" s="27" t="s">
        <v>2</v>
      </c>
      <c r="B18" s="11">
        <v>118</v>
      </c>
      <c r="C18" s="34">
        <f>B18/SUM(B18+F18)</f>
        <v>0.5728155339805825</v>
      </c>
      <c r="D18" s="23">
        <v>109.7</v>
      </c>
      <c r="E18" s="35">
        <f>D18/SUM(D18+H18)</f>
        <v>0.5571356018283392</v>
      </c>
      <c r="F18" s="16">
        <v>88</v>
      </c>
      <c r="G18" s="29">
        <f>F18/SUM(F18+B18)</f>
        <v>0.42718446601941745</v>
      </c>
      <c r="H18" s="23">
        <v>87.2</v>
      </c>
      <c r="I18" s="35">
        <f>H18/SUM(H18+D18)</f>
        <v>0.44286439817166073</v>
      </c>
    </row>
    <row r="19" ht="12.75">
      <c r="G19" s="36"/>
    </row>
    <row r="21" ht="12.75">
      <c r="A21" s="4" t="s">
        <v>12</v>
      </c>
    </row>
    <row r="22" ht="12.75">
      <c r="A22" s="4"/>
    </row>
    <row r="23" ht="12.75">
      <c r="A23" s="4"/>
    </row>
    <row r="24" ht="12.75">
      <c r="A24" s="1" t="s">
        <v>7</v>
      </c>
    </row>
    <row r="25" ht="13.5" thickBot="1"/>
    <row r="26" spans="1:12" ht="38.25">
      <c r="A26" s="17" t="s">
        <v>19</v>
      </c>
      <c r="B26" s="18" t="s">
        <v>5</v>
      </c>
      <c r="C26" s="19" t="s">
        <v>9</v>
      </c>
      <c r="D26" s="19" t="s">
        <v>6</v>
      </c>
      <c r="E26" s="20" t="s">
        <v>9</v>
      </c>
      <c r="L26" s="2"/>
    </row>
    <row r="27" spans="1:5" ht="12.75">
      <c r="A27" s="24" t="s">
        <v>14</v>
      </c>
      <c r="B27" s="6">
        <v>235</v>
      </c>
      <c r="C27" s="31">
        <f aca="true" t="shared" si="4" ref="C27:C34">B27/SUM(B7+F7)</f>
        <v>0.41519434628975266</v>
      </c>
      <c r="D27" s="21">
        <v>224.5</v>
      </c>
      <c r="E27" s="30">
        <f aca="true" t="shared" si="5" ref="E27:E34">D27/SUM(D7+H7)</f>
        <v>0.40732273749909287</v>
      </c>
    </row>
    <row r="28" spans="1:5" ht="12.75" customHeight="1">
      <c r="A28" s="25" t="s">
        <v>15</v>
      </c>
      <c r="B28" s="7">
        <v>93</v>
      </c>
      <c r="C28" s="29">
        <f t="shared" si="4"/>
        <v>0.49732620320855614</v>
      </c>
      <c r="D28" s="22">
        <v>87.87</v>
      </c>
      <c r="E28" s="32">
        <f t="shared" si="5"/>
        <v>0.48876404494382025</v>
      </c>
    </row>
    <row r="29" spans="1:5" ht="12.75" customHeight="1">
      <c r="A29" s="25" t="s">
        <v>20</v>
      </c>
      <c r="B29" s="7">
        <v>22</v>
      </c>
      <c r="C29" s="29">
        <f t="shared" si="4"/>
        <v>0.38596491228070173</v>
      </c>
      <c r="D29" s="22">
        <v>20.55</v>
      </c>
      <c r="E29" s="32">
        <f t="shared" si="5"/>
        <v>0.3739763421292084</v>
      </c>
    </row>
    <row r="30" spans="1:5" ht="12.75">
      <c r="A30" s="25" t="s">
        <v>17</v>
      </c>
      <c r="B30" s="7">
        <v>13</v>
      </c>
      <c r="C30" s="29">
        <f t="shared" si="4"/>
        <v>0.29545454545454547</v>
      </c>
      <c r="D30" s="22">
        <v>12.55</v>
      </c>
      <c r="E30" s="32">
        <f t="shared" si="5"/>
        <v>0.2881745120551091</v>
      </c>
    </row>
    <row r="31" spans="1:5" ht="12.75">
      <c r="A31" s="25" t="s">
        <v>18</v>
      </c>
      <c r="B31" s="7">
        <v>39</v>
      </c>
      <c r="C31" s="29">
        <f t="shared" si="4"/>
        <v>0.34513274336283184</v>
      </c>
      <c r="D31" s="22">
        <v>37.87</v>
      </c>
      <c r="E31" s="32">
        <f t="shared" si="5"/>
        <v>0.34034330906803273</v>
      </c>
    </row>
    <row r="32" spans="1:5" ht="12.75" customHeight="1">
      <c r="A32" s="25" t="s">
        <v>21</v>
      </c>
      <c r="B32" s="7">
        <v>4</v>
      </c>
      <c r="C32" s="29">
        <f t="shared" si="4"/>
        <v>0.14285714285714285</v>
      </c>
      <c r="D32" s="22">
        <v>3.84</v>
      </c>
      <c r="E32" s="32">
        <f t="shared" si="5"/>
        <v>0.14133235185866763</v>
      </c>
    </row>
    <row r="33" spans="1:5" ht="12.75" customHeight="1">
      <c r="A33" s="25" t="s">
        <v>22</v>
      </c>
      <c r="B33" s="7">
        <v>56</v>
      </c>
      <c r="C33" s="29">
        <f t="shared" si="4"/>
        <v>0.4628099173553719</v>
      </c>
      <c r="D33" s="22">
        <v>54.25</v>
      </c>
      <c r="E33" s="32">
        <f t="shared" si="5"/>
        <v>0.45645771981489275</v>
      </c>
    </row>
    <row r="34" spans="1:5" ht="12.75" customHeight="1">
      <c r="A34" s="25" t="s">
        <v>16</v>
      </c>
      <c r="B34" s="7">
        <v>8</v>
      </c>
      <c r="C34" s="29">
        <f t="shared" si="4"/>
        <v>0.5</v>
      </c>
      <c r="D34" s="22">
        <v>7.6</v>
      </c>
      <c r="E34" s="32">
        <f t="shared" si="5"/>
        <v>0.48749198203976907</v>
      </c>
    </row>
    <row r="35" spans="1:5" ht="12.75" customHeight="1">
      <c r="A35" s="37" t="s">
        <v>13</v>
      </c>
      <c r="B35" s="7"/>
      <c r="C35" s="29"/>
      <c r="D35" s="22"/>
      <c r="E35" s="32"/>
    </row>
    <row r="36" spans="1:5" ht="12.75">
      <c r="A36" s="26" t="s">
        <v>0</v>
      </c>
      <c r="B36" s="7">
        <v>6</v>
      </c>
      <c r="C36" s="29">
        <v>0.4615</v>
      </c>
      <c r="D36" s="22">
        <v>5.4</v>
      </c>
      <c r="E36" s="32">
        <v>0.45</v>
      </c>
    </row>
    <row r="37" spans="1:5" ht="12.75">
      <c r="A37" s="26" t="s">
        <v>1</v>
      </c>
      <c r="B37" s="7">
        <v>95</v>
      </c>
      <c r="C37" s="29">
        <v>0.4703</v>
      </c>
      <c r="D37" s="22">
        <v>55.11</v>
      </c>
      <c r="E37" s="32">
        <v>0.4096</v>
      </c>
    </row>
    <row r="38" spans="1:5" ht="13.5" thickBot="1">
      <c r="A38" s="27" t="s">
        <v>2</v>
      </c>
      <c r="B38" s="11">
        <v>79</v>
      </c>
      <c r="C38" s="34">
        <v>0.3835</v>
      </c>
      <c r="D38" s="23">
        <v>72.4</v>
      </c>
      <c r="E38" s="35">
        <v>0.3676</v>
      </c>
    </row>
    <row r="41" ht="12.75">
      <c r="A41" s="4" t="s">
        <v>12</v>
      </c>
    </row>
  </sheetData>
  <mergeCells count="2"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&amp;RATTACHMENT A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Mercado</dc:creator>
  <cp:keywords/>
  <dc:description/>
  <cp:lastModifiedBy>G5 User</cp:lastModifiedBy>
  <cp:lastPrinted>2003-03-19T02:39:51Z</cp:lastPrinted>
  <dcterms:created xsi:type="dcterms:W3CDTF">2003-03-06T00:07:19Z</dcterms:created>
  <cp:category/>
  <cp:version/>
  <cp:contentType/>
  <cp:contentStatus/>
</cp:coreProperties>
</file>